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LDRRMF_2019" sheetId="1" r:id="rId1"/>
  </sheets>
  <definedNames>
    <definedName name="_xlnm.Print_Area" localSheetId="0">LDRRMF_2019!$A$1:$G$62</definedName>
  </definedNames>
  <calcPr calcId="145621"/>
</workbook>
</file>

<file path=xl/calcChain.xml><?xml version="1.0" encoding="utf-8"?>
<calcChain xmlns="http://schemas.openxmlformats.org/spreadsheetml/2006/main">
  <c r="C77" i="1" l="1"/>
  <c r="B77" i="1"/>
  <c r="B87" i="1" s="1"/>
  <c r="B89" i="1" s="1"/>
  <c r="B76" i="1"/>
  <c r="C75" i="1"/>
  <c r="C87" i="1" s="1"/>
  <c r="B75" i="1"/>
  <c r="F53" i="1"/>
  <c r="E53" i="1"/>
  <c r="D53" i="1"/>
  <c r="B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C31" i="1"/>
  <c r="G31" i="1" s="1"/>
  <c r="G30" i="1"/>
  <c r="G29" i="1"/>
  <c r="G28" i="1"/>
  <c r="G27" i="1"/>
  <c r="C27" i="1"/>
  <c r="G26" i="1"/>
  <c r="G25" i="1"/>
  <c r="G24" i="1"/>
  <c r="C24" i="1"/>
  <c r="C53" i="1" s="1"/>
  <c r="G23" i="1"/>
  <c r="F20" i="1"/>
  <c r="F55" i="1" s="1"/>
  <c r="D20" i="1"/>
  <c r="D55" i="1" s="1"/>
  <c r="C17" i="1"/>
  <c r="G17" i="1" s="1"/>
  <c r="B17" i="1"/>
  <c r="F14" i="1"/>
  <c r="E14" i="1"/>
  <c r="E20" i="1" s="1"/>
  <c r="E55" i="1" s="1"/>
  <c r="D14" i="1"/>
  <c r="C14" i="1"/>
  <c r="C20" i="1" s="1"/>
  <c r="C55" i="1" s="1"/>
  <c r="G12" i="1"/>
  <c r="G14" i="1" s="1"/>
  <c r="G20" i="1" s="1"/>
  <c r="C12" i="1"/>
  <c r="B12" i="1"/>
  <c r="B14" i="1" s="1"/>
  <c r="B20" i="1" s="1"/>
  <c r="B55" i="1" s="1"/>
  <c r="G53" i="1" l="1"/>
  <c r="G55" i="1" s="1"/>
</calcChain>
</file>

<file path=xl/sharedStrings.xml><?xml version="1.0" encoding="utf-8"?>
<sst xmlns="http://schemas.openxmlformats.org/spreadsheetml/2006/main" count="52" uniqueCount="52">
  <si>
    <t>FDP Form 8 - Local Disaster Risk Reduction and Management Fund Utilization</t>
  </si>
  <si>
    <t>(COA Form)</t>
  </si>
  <si>
    <t xml:space="preserve">LOCAL DISASTER RISK REDUCTION AND MANAGEMENT FUND UTILIZATION </t>
  </si>
  <si>
    <r>
      <t xml:space="preserve">For the Quarter </t>
    </r>
    <r>
      <rPr>
        <b/>
        <u/>
        <sz val="11"/>
        <color theme="1"/>
        <rFont val="Calibri"/>
        <family val="2"/>
        <scheme val="minor"/>
      </rPr>
      <t xml:space="preserve">  1ST ,</t>
    </r>
    <r>
      <rPr>
        <b/>
        <sz val="11"/>
        <color theme="1"/>
        <rFont val="Calibri"/>
        <family val="2"/>
        <scheme val="minor"/>
      </rPr>
      <t xml:space="preserve">  CY </t>
    </r>
    <r>
      <rPr>
        <b/>
        <u/>
        <sz val="11"/>
        <color theme="1"/>
        <rFont val="Calibri"/>
        <family val="2"/>
        <scheme val="minor"/>
      </rPr>
      <t xml:space="preserve">  2019</t>
    </r>
  </si>
  <si>
    <r>
      <t xml:space="preserve">Province, City or Municipality </t>
    </r>
    <r>
      <rPr>
        <u/>
        <sz val="11"/>
        <color theme="1"/>
        <rFont val="Calibri"/>
        <family val="2"/>
        <scheme val="minor"/>
      </rPr>
      <t xml:space="preserve">  TUBIGON  </t>
    </r>
  </si>
  <si>
    <t>LDRRMF</t>
  </si>
  <si>
    <t>NDRRMF</t>
  </si>
  <si>
    <t>From Other LGUs</t>
  </si>
  <si>
    <t>From Other Sources</t>
  </si>
  <si>
    <t>Total</t>
  </si>
  <si>
    <t>Particulars</t>
  </si>
  <si>
    <t xml:space="preserve">Quick Response Fund (QRF) </t>
  </si>
  <si>
    <t xml:space="preserve">Mitigation Fund </t>
  </si>
  <si>
    <t>A.  Source of Funds</t>
  </si>
  <si>
    <t>Current Appropriations</t>
  </si>
  <si>
    <t>Current Appropriations Total:</t>
  </si>
  <si>
    <t>Continuing Appropriations</t>
  </si>
  <si>
    <t>Previous Year's</t>
  </si>
  <si>
    <t>Appropriations transferred to the Special Trust Fund</t>
  </si>
  <si>
    <t>Transfers/Grants</t>
  </si>
  <si>
    <t>Total Funds Available</t>
  </si>
  <si>
    <t>B.  Utilization</t>
  </si>
  <si>
    <t>Rehabilitation of Drainage System (Poblacion Area)</t>
  </si>
  <si>
    <t>Formulation of DRRM operations manual  (Municipal &amp; Barangay Level)</t>
  </si>
  <si>
    <t>Conduct DRRM Drills</t>
  </si>
  <si>
    <t>Installation/Rehabilitation of Community based and Hazard - Specific Early Warning System</t>
  </si>
  <si>
    <t>Conduct Pre-Disaster Assessment and Need Analysis (Pre-DANA)</t>
  </si>
  <si>
    <t>Loan Principal - Heavy Equipment</t>
  </si>
  <si>
    <t>Loan Interest - Heavy Equipment</t>
  </si>
  <si>
    <t>Loan Insurance - Heavy Equipment</t>
  </si>
  <si>
    <t>Rehabilitation/Repair of NFA Building @ Cahayag, Tubigon, Bohol</t>
  </si>
  <si>
    <t>Conduct Post disaster Assessment And Needs Analysis (Post-DANA)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</si>
  <si>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</si>
  <si>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</si>
  <si>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</si>
  <si>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</t>
  </si>
  <si>
    <t>Municipal Accountant</t>
  </si>
  <si>
    <t>GEN. FUND</t>
  </si>
  <si>
    <t>TRUST FUND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</si>
  <si>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</si>
  <si>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</si>
  <si>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</si>
  <si>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</si>
  <si>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</si>
  <si>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</si>
  <si>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</si>
  <si>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</si>
  <si>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</si>
  <si>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</si>
  <si>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</si>
  <si>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</si>
  <si>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(SGD) HENNESSY D. MUGA,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</si>
</sst>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PHP]\ #,##0.00_);\([$PHP]\ 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/>
    <xf numFmtId="9" fontId="0" fillId="0" borderId="6" xfId="0" applyNumberForma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43" fontId="0" fillId="0" borderId="1" xfId="1" applyFont="1" applyFill="1" applyBorder="1"/>
    <xf numFmtId="43" fontId="3" fillId="0" borderId="1" xfId="1" applyFont="1" applyFill="1" applyBorder="1"/>
    <xf numFmtId="43" fontId="0" fillId="0" borderId="1" xfId="1" applyFont="1" applyBorder="1"/>
    <xf numFmtId="0" fontId="0" fillId="0" borderId="4" xfId="0" applyBorder="1" applyAlignment="1">
      <alignment horizontal="left" indent="2"/>
    </xf>
    <xf numFmtId="43" fontId="0" fillId="0" borderId="4" xfId="1" applyFont="1" applyFill="1" applyBorder="1"/>
    <xf numFmtId="43" fontId="3" fillId="0" borderId="4" xfId="1" applyFont="1" applyFill="1" applyBorder="1"/>
    <xf numFmtId="43" fontId="0" fillId="0" borderId="4" xfId="1" applyFont="1" applyBorder="1"/>
    <xf numFmtId="0" fontId="0" fillId="0" borderId="6" xfId="0" applyBorder="1" applyAlignment="1">
      <alignment horizontal="left" wrapText="1" indent="3"/>
    </xf>
    <xf numFmtId="43" fontId="0" fillId="0" borderId="6" xfId="1" applyFont="1" applyFill="1" applyBorder="1"/>
    <xf numFmtId="43" fontId="3" fillId="0" borderId="6" xfId="1" applyFont="1" applyFill="1" applyBorder="1"/>
    <xf numFmtId="43" fontId="0" fillId="0" borderId="6" xfId="1" applyFont="1" applyBorder="1"/>
    <xf numFmtId="0" fontId="0" fillId="0" borderId="5" xfId="0" applyBorder="1" applyAlignment="1">
      <alignment horizontal="left" wrapText="1" indent="1"/>
    </xf>
    <xf numFmtId="43" fontId="0" fillId="0" borderId="5" xfId="1" applyFont="1" applyFill="1" applyBorder="1"/>
    <xf numFmtId="43" fontId="0" fillId="0" borderId="5" xfId="1" applyFont="1" applyBorder="1"/>
    <xf numFmtId="0" fontId="0" fillId="0" borderId="5" xfId="0" applyBorder="1" applyAlignment="1">
      <alignment horizontal="left" indent="2"/>
    </xf>
    <xf numFmtId="43" fontId="3" fillId="0" borderId="5" xfId="1" applyFont="1" applyFill="1" applyBorder="1"/>
    <xf numFmtId="43" fontId="6" fillId="0" borderId="0" xfId="2" applyFont="1" applyBorder="1" applyAlignment="1">
      <alignment vertical="center"/>
    </xf>
    <xf numFmtId="0" fontId="0" fillId="0" borderId="1" xfId="0" applyBorder="1" applyAlignment="1">
      <alignment horizontal="left" indent="2"/>
    </xf>
    <xf numFmtId="43" fontId="0" fillId="0" borderId="0" xfId="0" applyNumberFormat="1" applyBorder="1"/>
    <xf numFmtId="0" fontId="7" fillId="0" borderId="6" xfId="0" applyFont="1" applyBorder="1" applyAlignment="1">
      <alignment horizontal="left" indent="2"/>
    </xf>
    <xf numFmtId="43" fontId="7" fillId="0" borderId="6" xfId="1" applyFont="1" applyFill="1" applyBorder="1"/>
    <xf numFmtId="43" fontId="7" fillId="0" borderId="6" xfId="1" applyFont="1" applyBorder="1"/>
    <xf numFmtId="0" fontId="7" fillId="0" borderId="0" xfId="0" applyFont="1"/>
    <xf numFmtId="0" fontId="7" fillId="0" borderId="0" xfId="0" applyFont="1" applyBorder="1"/>
    <xf numFmtId="0" fontId="0" fillId="0" borderId="6" xfId="0" applyBorder="1" applyAlignment="1">
      <alignment horizontal="left" wrapText="1" indent="2"/>
    </xf>
    <xf numFmtId="0" fontId="0" fillId="0" borderId="6" xfId="0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43" fontId="3" fillId="0" borderId="1" xfId="2" applyFont="1" applyFill="1" applyBorder="1" applyAlignment="1"/>
    <xf numFmtId="0" fontId="0" fillId="0" borderId="1" xfId="0" applyBorder="1" applyAlignment="1">
      <alignment horizontal="left" vertical="center" wrapText="1" indent="2"/>
    </xf>
    <xf numFmtId="43" fontId="3" fillId="0" borderId="1" xfId="1" quotePrefix="1" applyFont="1" applyFill="1" applyBorder="1"/>
    <xf numFmtId="0" fontId="3" fillId="0" borderId="1" xfId="0" applyFont="1" applyFill="1" applyBorder="1" applyAlignment="1">
      <alignment horizontal="left" wrapText="1" indent="2"/>
    </xf>
    <xf numFmtId="43" fontId="3" fillId="0" borderId="1" xfId="2" applyFont="1" applyFill="1" applyBorder="1"/>
    <xf numFmtId="0" fontId="7" fillId="0" borderId="1" xfId="0" applyFont="1" applyBorder="1" applyAlignment="1">
      <alignment horizontal="left" indent="2"/>
    </xf>
    <xf numFmtId="43" fontId="2" fillId="0" borderId="1" xfId="1" applyFont="1" applyFill="1" applyBorder="1"/>
    <xf numFmtId="43" fontId="0" fillId="0" borderId="0" xfId="0" applyNumberFormat="1"/>
    <xf numFmtId="0" fontId="8" fillId="0" borderId="6" xfId="0" applyFont="1" applyBorder="1" applyAlignment="1">
      <alignment horizontal="left" indent="2"/>
    </xf>
    <xf numFmtId="43" fontId="9" fillId="0" borderId="6" xfId="1" applyFont="1" applyFill="1" applyBorder="1"/>
    <xf numFmtId="43" fontId="9" fillId="0" borderId="6" xfId="1" applyFont="1" applyBorder="1"/>
    <xf numFmtId="0" fontId="0" fillId="0" borderId="7" xfId="0" applyBorder="1" applyAlignment="1">
      <alignment horizontal="left" indent="2"/>
    </xf>
    <xf numFmtId="43" fontId="0" fillId="0" borderId="7" xfId="1" applyFont="1" applyFill="1" applyBorder="1"/>
    <xf numFmtId="43" fontId="3" fillId="0" borderId="7" xfId="1" applyFont="1" applyFill="1" applyBorder="1"/>
    <xf numFmtId="43" fontId="0" fillId="0" borderId="7" xfId="1" applyFont="1" applyBorder="1"/>
    <xf numFmtId="43" fontId="0" fillId="0" borderId="0" xfId="1" applyFont="1" applyBorder="1"/>
    <xf numFmtId="0" fontId="0" fillId="0" borderId="0" xfId="0" applyFill="1" applyBorder="1"/>
    <xf numFmtId="43" fontId="3" fillId="0" borderId="0" xfId="1" applyFont="1" applyFill="1" applyBorder="1"/>
    <xf numFmtId="0" fontId="0" fillId="0" borderId="0" xfId="0" applyBorder="1" applyAlignment="1">
      <alignment horizontal="left" indent="2"/>
    </xf>
    <xf numFmtId="43" fontId="0" fillId="0" borderId="0" xfId="1" applyFont="1" applyFill="1" applyBorder="1"/>
    <xf numFmtId="43" fontId="2" fillId="0" borderId="0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43" fontId="3" fillId="0" borderId="0" xfId="0" applyNumberFormat="1" applyFont="1" applyFill="1"/>
    <xf numFmtId="43" fontId="0" fillId="0" borderId="0" xfId="1" applyFont="1" applyFill="1"/>
    <xf numFmtId="43" fontId="0" fillId="0" borderId="0" xfId="0" applyNumberFormat="1" applyFill="1"/>
    <xf numFmtId="0" fontId="0" fillId="0" borderId="0" xfId="0" applyAlignment="1">
      <alignment horizontal="right"/>
    </xf>
    <xf numFmtId="43" fontId="3" fillId="0" borderId="0" xfId="1" applyFont="1" applyFill="1" applyAlignment="1">
      <alignment vertical="center"/>
    </xf>
    <xf numFmtId="43" fontId="3" fillId="0" borderId="0" xfId="1" quotePrefix="1" applyFont="1" applyFill="1" applyAlignment="1">
      <alignment vertical="center"/>
    </xf>
    <xf numFmtId="43" fontId="3" fillId="0" borderId="0" xfId="1" applyFont="1" applyFill="1"/>
    <xf numFmtId="43" fontId="0" fillId="0" borderId="8" xfId="1" applyFont="1" applyFill="1" applyBorder="1"/>
    <xf numFmtId="43" fontId="3" fillId="0" borderId="8" xfId="1" applyFont="1" applyFill="1" applyBorder="1"/>
    <xf numFmtId="164" fontId="10" fillId="0" borderId="0" xfId="0" applyNumberFormat="1" applyFont="1" applyFill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10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showGridLines="0" tabSelected="1" topLeftCell="A25" workbookViewId="0">
      <selection activeCell="C61" sqref="C61"/>
    </sheetView>
  </sheetViews>
  <sheetFormatPr defaultRowHeight="15" x14ac:dyDescent="0.25"/>
  <cols>
    <col min="1" max="1" width="41" customWidth="1"/>
    <col min="2" max="2" width="14.140625" style="1" customWidth="1"/>
    <col min="3" max="3" width="14.42578125" style="2" customWidth="1"/>
    <col min="5" max="5" width="11.7109375" customWidth="1"/>
    <col min="6" max="6" width="11.140625" customWidth="1"/>
    <col min="7" max="7" width="15.7109375" customWidth="1"/>
    <col min="8" max="8" width="14.28515625" bestFit="1" customWidth="1"/>
    <col min="9" max="10" width="15.140625" bestFit="1" customWidth="1"/>
    <col min="11" max="11" width="14.140625" customWidth="1"/>
    <col min="12" max="12" width="13.2851562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s="3" t="s">
        <v>2</v>
      </c>
      <c r="B4" s="3"/>
      <c r="C4" s="3"/>
      <c r="D4" s="3"/>
      <c r="E4" s="3"/>
      <c r="F4" s="3"/>
      <c r="G4" s="3"/>
    </row>
    <row r="5" spans="1:12" x14ac:dyDescent="0.25">
      <c r="A5" s="3" t="s">
        <v>3</v>
      </c>
      <c r="B5" s="3"/>
      <c r="C5" s="3"/>
      <c r="D5" s="3"/>
      <c r="E5" s="3"/>
      <c r="F5" s="3"/>
      <c r="G5" s="3"/>
    </row>
    <row r="6" spans="1:12" x14ac:dyDescent="0.25">
      <c r="A6" s="4" t="s">
        <v>4</v>
      </c>
      <c r="B6" s="4"/>
      <c r="C6" s="4"/>
      <c r="D6" s="4"/>
      <c r="E6" s="4"/>
      <c r="F6" s="4"/>
      <c r="G6" s="4"/>
    </row>
    <row r="8" spans="1:12" s="11" customFormat="1" x14ac:dyDescent="0.25">
      <c r="A8" s="5"/>
      <c r="B8" s="6" t="s">
        <v>5</v>
      </c>
      <c r="C8" s="7"/>
      <c r="D8" s="8" t="s">
        <v>6</v>
      </c>
      <c r="E8" s="9" t="s">
        <v>7</v>
      </c>
      <c r="F8" s="9" t="s">
        <v>8</v>
      </c>
      <c r="G8" s="10" t="s">
        <v>9</v>
      </c>
    </row>
    <row r="9" spans="1:12" s="11" customFormat="1" ht="42" customHeight="1" x14ac:dyDescent="0.25">
      <c r="A9" s="12" t="s">
        <v>10</v>
      </c>
      <c r="B9" s="13" t="s">
        <v>11</v>
      </c>
      <c r="C9" s="14" t="s">
        <v>12</v>
      </c>
      <c r="D9" s="15"/>
      <c r="E9" s="16"/>
      <c r="F9" s="16"/>
      <c r="G9" s="8"/>
    </row>
    <row r="10" spans="1:12" s="20" customFormat="1" x14ac:dyDescent="0.25">
      <c r="A10" s="17"/>
      <c r="B10" s="18">
        <v>0.3</v>
      </c>
      <c r="C10" s="19">
        <v>0.7</v>
      </c>
      <c r="D10" s="17"/>
      <c r="E10" s="17"/>
      <c r="F10" s="17"/>
      <c r="G10" s="17"/>
    </row>
    <row r="11" spans="1:12" x14ac:dyDescent="0.25">
      <c r="A11" s="21" t="s">
        <v>13</v>
      </c>
      <c r="B11" s="22"/>
      <c r="C11" s="23"/>
      <c r="D11" s="24"/>
      <c r="E11" s="24"/>
      <c r="F11" s="24"/>
      <c r="G11" s="24"/>
    </row>
    <row r="12" spans="1:12" x14ac:dyDescent="0.25">
      <c r="A12" s="25" t="s">
        <v>14</v>
      </c>
      <c r="B12" s="26">
        <f>2461097.28</f>
        <v>2461097.2799999998</v>
      </c>
      <c r="C12" s="27">
        <f>5742560.32</f>
        <v>5742560.3200000003</v>
      </c>
      <c r="D12" s="28"/>
      <c r="E12" s="28"/>
      <c r="F12" s="28"/>
      <c r="G12" s="28">
        <f>SUM(B12:F12)</f>
        <v>8203657.5999999996</v>
      </c>
    </row>
    <row r="13" spans="1:12" ht="10.5" customHeight="1" x14ac:dyDescent="0.25">
      <c r="A13" s="29"/>
      <c r="B13" s="30"/>
      <c r="C13" s="31"/>
      <c r="D13" s="32"/>
      <c r="E13" s="32"/>
      <c r="F13" s="32"/>
      <c r="G13" s="32"/>
    </row>
    <row r="14" spans="1:12" x14ac:dyDescent="0.25">
      <c r="A14" s="33" t="s">
        <v>15</v>
      </c>
      <c r="B14" s="34">
        <f t="shared" ref="B14:G14" si="0">SUM(B12:B13)</f>
        <v>2461097.2799999998</v>
      </c>
      <c r="C14" s="34">
        <f t="shared" si="0"/>
        <v>5742560.3200000003</v>
      </c>
      <c r="D14" s="35">
        <f t="shared" si="0"/>
        <v>0</v>
      </c>
      <c r="E14" s="35">
        <f t="shared" si="0"/>
        <v>0</v>
      </c>
      <c r="F14" s="35">
        <f t="shared" si="0"/>
        <v>0</v>
      </c>
      <c r="G14" s="35">
        <f t="shared" si="0"/>
        <v>8203657.5999999996</v>
      </c>
      <c r="I14" s="20"/>
      <c r="J14" s="20"/>
      <c r="K14" s="20"/>
      <c r="L14" s="20"/>
    </row>
    <row r="15" spans="1:12" x14ac:dyDescent="0.25">
      <c r="A15" s="25" t="s">
        <v>16</v>
      </c>
      <c r="B15" s="26"/>
      <c r="C15" s="27"/>
      <c r="D15" s="28"/>
      <c r="E15" s="28"/>
      <c r="F15" s="28"/>
      <c r="G15" s="28"/>
      <c r="I15" s="20"/>
      <c r="J15" s="20"/>
      <c r="K15" s="20"/>
      <c r="L15" s="20"/>
    </row>
    <row r="16" spans="1:12" x14ac:dyDescent="0.25">
      <c r="A16" s="36" t="s">
        <v>17</v>
      </c>
      <c r="B16" s="34"/>
      <c r="C16" s="37"/>
      <c r="D16" s="35"/>
      <c r="E16" s="35"/>
      <c r="F16" s="35"/>
      <c r="G16" s="35"/>
      <c r="I16" s="20"/>
      <c r="J16" s="20"/>
      <c r="K16" s="20"/>
      <c r="L16" s="20"/>
    </row>
    <row r="17" spans="1:12" s="20" customFormat="1" ht="30" customHeight="1" x14ac:dyDescent="0.25">
      <c r="A17" s="29" t="s">
        <v>18</v>
      </c>
      <c r="B17" s="31">
        <f>5257611.44*0.3</f>
        <v>1577283.432</v>
      </c>
      <c r="C17" s="31">
        <f>5257611.44*0.7</f>
        <v>3680328.0079999999</v>
      </c>
      <c r="D17" s="32"/>
      <c r="E17" s="32"/>
      <c r="F17" s="32"/>
      <c r="G17" s="32">
        <f>SUM(B17:F17)</f>
        <v>5257611.4399999995</v>
      </c>
      <c r="I17" s="38"/>
    </row>
    <row r="18" spans="1:12" x14ac:dyDescent="0.25">
      <c r="A18" s="39" t="s">
        <v>19</v>
      </c>
      <c r="B18" s="22"/>
      <c r="C18" s="23"/>
      <c r="D18" s="24"/>
      <c r="E18" s="24"/>
      <c r="F18" s="24"/>
      <c r="G18" s="24"/>
      <c r="I18" s="40"/>
      <c r="J18" s="40"/>
      <c r="K18" s="40"/>
      <c r="L18" s="20"/>
    </row>
    <row r="19" spans="1:12" s="20" customFormat="1" ht="5.0999999999999996" customHeight="1" x14ac:dyDescent="0.25">
      <c r="A19" s="25"/>
      <c r="B19" s="26"/>
      <c r="C19" s="27"/>
      <c r="D19" s="28"/>
      <c r="E19" s="28"/>
      <c r="F19" s="28"/>
      <c r="G19" s="28"/>
    </row>
    <row r="20" spans="1:12" s="44" customFormat="1" ht="12.75" x14ac:dyDescent="0.2">
      <c r="A20" s="41" t="s">
        <v>20</v>
      </c>
      <c r="B20" s="42">
        <f>SUM(B14:B18)</f>
        <v>4038380.7119999998</v>
      </c>
      <c r="C20" s="42">
        <f t="shared" ref="C20:F20" si="1">SUM(C14:C18)</f>
        <v>9422888.3279999997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>SUM(G14:G18)</f>
        <v>13461269.039999999</v>
      </c>
      <c r="I20" s="45"/>
      <c r="J20" s="45"/>
      <c r="K20" s="45"/>
      <c r="L20" s="45"/>
    </row>
    <row r="21" spans="1:12" s="20" customFormat="1" ht="7.5" customHeight="1" x14ac:dyDescent="0.25">
      <c r="A21" s="25"/>
      <c r="B21" s="26"/>
      <c r="C21" s="27"/>
      <c r="D21" s="28"/>
      <c r="E21" s="28"/>
      <c r="F21" s="28"/>
      <c r="G21" s="28"/>
    </row>
    <row r="22" spans="1:12" x14ac:dyDescent="0.25">
      <c r="A22" s="17" t="s">
        <v>21</v>
      </c>
      <c r="B22" s="30"/>
      <c r="C22" s="31"/>
      <c r="D22" s="32"/>
      <c r="E22" s="32"/>
      <c r="F22" s="32"/>
      <c r="G22" s="32"/>
      <c r="I22" s="20"/>
      <c r="J22" s="20"/>
      <c r="K22" s="20"/>
      <c r="L22" s="20"/>
    </row>
    <row r="23" spans="1:12" ht="29.25" customHeight="1" x14ac:dyDescent="0.25">
      <c r="A23" s="46" t="s">
        <v>22</v>
      </c>
      <c r="B23" s="30"/>
      <c r="C23" s="31">
        <v>182427.06</v>
      </c>
      <c r="D23" s="24"/>
      <c r="E23" s="24"/>
      <c r="F23" s="24"/>
      <c r="G23" s="24">
        <f>SUM(B23:F23)</f>
        <v>182427.06</v>
      </c>
    </row>
    <row r="24" spans="1:12" ht="27.75" customHeight="1" x14ac:dyDescent="0.25">
      <c r="A24" s="46" t="s">
        <v>23</v>
      </c>
      <c r="B24" s="30"/>
      <c r="C24" s="31">
        <f>13004.5</f>
        <v>13004.5</v>
      </c>
      <c r="D24" s="24"/>
      <c r="E24" s="24"/>
      <c r="F24" s="24"/>
      <c r="G24" s="24">
        <f t="shared" ref="G24:G52" si="2">SUM(B24:F24)</f>
        <v>13004.5</v>
      </c>
    </row>
    <row r="25" spans="1:12" ht="12.75" customHeight="1" x14ac:dyDescent="0.25">
      <c r="A25" s="47" t="s">
        <v>24</v>
      </c>
      <c r="B25" s="30"/>
      <c r="C25" s="31">
        <v>4350</v>
      </c>
      <c r="D25" s="24"/>
      <c r="E25" s="24"/>
      <c r="F25" s="24"/>
      <c r="G25" s="24">
        <f t="shared" si="2"/>
        <v>4350</v>
      </c>
    </row>
    <row r="26" spans="1:12" ht="42" customHeight="1" x14ac:dyDescent="0.25">
      <c r="A26" s="46" t="s">
        <v>25</v>
      </c>
      <c r="B26" s="30"/>
      <c r="C26" s="31">
        <v>6443.8</v>
      </c>
      <c r="D26" s="24"/>
      <c r="E26" s="24"/>
      <c r="F26" s="24"/>
      <c r="G26" s="24">
        <f t="shared" si="2"/>
        <v>6443.8</v>
      </c>
    </row>
    <row r="27" spans="1:12" ht="28.5" customHeight="1" x14ac:dyDescent="0.25">
      <c r="A27" s="46" t="s">
        <v>26</v>
      </c>
      <c r="B27" s="30"/>
      <c r="C27" s="31">
        <f>690+4638.75</f>
        <v>5328.75</v>
      </c>
      <c r="D27" s="24"/>
      <c r="E27" s="24"/>
      <c r="F27" s="24"/>
      <c r="G27" s="24">
        <f t="shared" si="2"/>
        <v>5328.75</v>
      </c>
    </row>
    <row r="28" spans="1:12" ht="18" customHeight="1" x14ac:dyDescent="0.25">
      <c r="A28" s="48" t="s">
        <v>27</v>
      </c>
      <c r="B28" s="23"/>
      <c r="C28" s="49">
        <v>27444.98</v>
      </c>
      <c r="D28" s="24"/>
      <c r="E28" s="24"/>
      <c r="F28" s="24"/>
      <c r="G28" s="24">
        <f t="shared" si="2"/>
        <v>27444.98</v>
      </c>
    </row>
    <row r="29" spans="1:12" ht="18" customHeight="1" x14ac:dyDescent="0.25">
      <c r="A29" s="50" t="s">
        <v>28</v>
      </c>
      <c r="B29" s="23"/>
      <c r="C29" s="23">
        <v>425000</v>
      </c>
      <c r="D29" s="24"/>
      <c r="E29" s="24"/>
      <c r="F29" s="24"/>
      <c r="G29" s="24">
        <f t="shared" si="2"/>
        <v>425000</v>
      </c>
    </row>
    <row r="30" spans="1:12" ht="18" customHeight="1" x14ac:dyDescent="0.25">
      <c r="A30" s="39" t="s">
        <v>29</v>
      </c>
      <c r="B30" s="23"/>
      <c r="C30" s="23">
        <v>0</v>
      </c>
      <c r="D30" s="24"/>
      <c r="E30" s="24"/>
      <c r="F30" s="24"/>
      <c r="G30" s="24">
        <f t="shared" si="2"/>
        <v>0</v>
      </c>
    </row>
    <row r="31" spans="1:12" ht="31.5" customHeight="1" x14ac:dyDescent="0.25">
      <c r="A31" s="50" t="s">
        <v>30</v>
      </c>
      <c r="B31" s="22"/>
      <c r="C31" s="51">
        <f>41618.5+11620+382076</f>
        <v>435314.5</v>
      </c>
      <c r="D31" s="24"/>
      <c r="E31" s="24"/>
      <c r="F31" s="24"/>
      <c r="G31" s="24">
        <f t="shared" si="2"/>
        <v>435314.5</v>
      </c>
    </row>
    <row r="32" spans="1:12" ht="27" customHeight="1" x14ac:dyDescent="0.25">
      <c r="A32" s="48" t="s">
        <v>31</v>
      </c>
      <c r="B32" s="23">
        <v>3500</v>
      </c>
      <c r="C32" s="49"/>
      <c r="D32" s="24"/>
      <c r="E32" s="24"/>
      <c r="F32" s="24"/>
      <c r="G32" s="24">
        <f t="shared" si="2"/>
        <v>3500</v>
      </c>
    </row>
    <row r="33" spans="1:7" hidden="1" x14ac:dyDescent="0.25">
      <c r="A33" s="52"/>
      <c r="B33" s="22"/>
      <c r="C33" s="49"/>
      <c r="D33" s="24"/>
      <c r="E33" s="24"/>
      <c r="F33" s="24"/>
      <c r="G33" s="24">
        <f t="shared" si="2"/>
        <v>0</v>
      </c>
    </row>
    <row r="34" spans="1:7" hidden="1" x14ac:dyDescent="0.25">
      <c r="A34" s="52"/>
      <c r="B34" s="22"/>
      <c r="C34" s="49"/>
      <c r="D34" s="24"/>
      <c r="E34" s="24"/>
      <c r="F34" s="24"/>
      <c r="G34" s="24">
        <f t="shared" si="2"/>
        <v>0</v>
      </c>
    </row>
    <row r="35" spans="1:7" ht="12.75" hidden="1" customHeight="1" x14ac:dyDescent="0.25">
      <c r="A35" s="52"/>
      <c r="B35" s="22"/>
      <c r="C35" s="23"/>
      <c r="D35" s="24"/>
      <c r="E35" s="24"/>
      <c r="F35" s="24"/>
      <c r="G35" s="24">
        <f t="shared" si="2"/>
        <v>0</v>
      </c>
    </row>
    <row r="36" spans="1:7" ht="12.75" hidden="1" customHeight="1" x14ac:dyDescent="0.25">
      <c r="A36" s="52"/>
      <c r="B36" s="22"/>
      <c r="C36" s="49"/>
      <c r="D36" s="24"/>
      <c r="E36" s="24"/>
      <c r="F36" s="24"/>
      <c r="G36" s="24">
        <f t="shared" si="2"/>
        <v>0</v>
      </c>
    </row>
    <row r="37" spans="1:7" ht="28.5" hidden="1" customHeight="1" x14ac:dyDescent="0.25">
      <c r="A37" s="52"/>
      <c r="B37" s="22"/>
      <c r="C37" s="49"/>
      <c r="D37" s="24"/>
      <c r="E37" s="24"/>
      <c r="F37" s="24"/>
      <c r="G37" s="24">
        <f t="shared" si="2"/>
        <v>0</v>
      </c>
    </row>
    <row r="38" spans="1:7" ht="28.5" hidden="1" customHeight="1" x14ac:dyDescent="0.25">
      <c r="A38" s="52"/>
      <c r="B38" s="22"/>
      <c r="C38" s="49"/>
      <c r="D38" s="24"/>
      <c r="E38" s="24"/>
      <c r="F38" s="24"/>
      <c r="G38" s="24">
        <f t="shared" si="2"/>
        <v>0</v>
      </c>
    </row>
    <row r="39" spans="1:7" hidden="1" x14ac:dyDescent="0.25">
      <c r="A39" s="52"/>
      <c r="B39" s="22"/>
      <c r="C39" s="23"/>
      <c r="D39" s="24"/>
      <c r="E39" s="24"/>
      <c r="F39" s="24"/>
      <c r="G39" s="24">
        <f t="shared" si="2"/>
        <v>0</v>
      </c>
    </row>
    <row r="40" spans="1:7" ht="29.25" hidden="1" customHeight="1" x14ac:dyDescent="0.25">
      <c r="A40" s="52"/>
      <c r="B40" s="22"/>
      <c r="C40" s="49"/>
      <c r="D40" s="24"/>
      <c r="E40" s="24"/>
      <c r="F40" s="24"/>
      <c r="G40" s="24">
        <f t="shared" si="2"/>
        <v>0</v>
      </c>
    </row>
    <row r="41" spans="1:7" ht="12.75" hidden="1" customHeight="1" x14ac:dyDescent="0.25">
      <c r="A41" s="52"/>
      <c r="B41" s="22"/>
      <c r="C41" s="23"/>
      <c r="D41" s="24"/>
      <c r="E41" s="24"/>
      <c r="F41" s="24"/>
      <c r="G41" s="24">
        <f t="shared" si="2"/>
        <v>0</v>
      </c>
    </row>
    <row r="42" spans="1:7" ht="12.75" hidden="1" customHeight="1" x14ac:dyDescent="0.25">
      <c r="A42" s="52"/>
      <c r="B42" s="22"/>
      <c r="C42" s="49"/>
      <c r="D42" s="24"/>
      <c r="E42" s="24"/>
      <c r="F42" s="24"/>
      <c r="G42" s="24">
        <f t="shared" si="2"/>
        <v>0</v>
      </c>
    </row>
    <row r="43" spans="1:7" ht="12.75" hidden="1" customHeight="1" x14ac:dyDescent="0.25">
      <c r="A43" s="52"/>
      <c r="B43" s="22"/>
      <c r="C43" s="23"/>
      <c r="D43" s="24"/>
      <c r="E43" s="24"/>
      <c r="F43" s="24"/>
      <c r="G43" s="24">
        <f t="shared" si="2"/>
        <v>0</v>
      </c>
    </row>
    <row r="44" spans="1:7" hidden="1" x14ac:dyDescent="0.25">
      <c r="A44" s="52"/>
      <c r="B44" s="22"/>
      <c r="C44" s="23"/>
      <c r="D44" s="24"/>
      <c r="E44" s="24"/>
      <c r="F44" s="24"/>
      <c r="G44" s="24">
        <f t="shared" si="2"/>
        <v>0</v>
      </c>
    </row>
    <row r="45" spans="1:7" ht="27.75" hidden="1" customHeight="1" x14ac:dyDescent="0.25">
      <c r="A45" s="52"/>
      <c r="B45" s="22"/>
      <c r="C45" s="49"/>
      <c r="D45" s="24"/>
      <c r="E45" s="24"/>
      <c r="F45" s="24"/>
      <c r="G45" s="24">
        <f t="shared" si="2"/>
        <v>0</v>
      </c>
    </row>
    <row r="46" spans="1:7" ht="30" hidden="1" customHeight="1" x14ac:dyDescent="0.25">
      <c r="A46" s="52"/>
      <c r="B46" s="22"/>
      <c r="C46" s="23"/>
      <c r="D46" s="24"/>
      <c r="E46" s="24"/>
      <c r="F46" s="24"/>
      <c r="G46" s="24">
        <f t="shared" si="2"/>
        <v>0</v>
      </c>
    </row>
    <row r="47" spans="1:7" ht="30" hidden="1" customHeight="1" x14ac:dyDescent="0.25">
      <c r="A47" s="52"/>
      <c r="B47" s="53"/>
      <c r="C47" s="53"/>
      <c r="D47" s="24"/>
      <c r="E47" s="24"/>
      <c r="F47" s="24"/>
      <c r="G47" s="24">
        <f t="shared" si="2"/>
        <v>0</v>
      </c>
    </row>
    <row r="48" spans="1:7" ht="28.5" hidden="1" customHeight="1" x14ac:dyDescent="0.25">
      <c r="A48" s="52"/>
      <c r="B48" s="22"/>
      <c r="C48" s="23"/>
      <c r="D48" s="24"/>
      <c r="E48" s="24"/>
      <c r="F48" s="24"/>
      <c r="G48" s="24">
        <f t="shared" si="2"/>
        <v>0</v>
      </c>
    </row>
    <row r="49" spans="1:11" hidden="1" x14ac:dyDescent="0.25">
      <c r="A49" s="48"/>
      <c r="B49" s="22"/>
      <c r="C49" s="23"/>
      <c r="D49" s="24"/>
      <c r="E49" s="24"/>
      <c r="F49" s="24"/>
      <c r="G49" s="24">
        <f t="shared" si="2"/>
        <v>0</v>
      </c>
    </row>
    <row r="50" spans="1:11" hidden="1" x14ac:dyDescent="0.25">
      <c r="A50" s="48"/>
      <c r="B50" s="22"/>
      <c r="C50" s="23"/>
      <c r="D50" s="24"/>
      <c r="E50" s="24"/>
      <c r="F50" s="24"/>
      <c r="G50" s="24">
        <f t="shared" si="2"/>
        <v>0</v>
      </c>
    </row>
    <row r="51" spans="1:11" hidden="1" x14ac:dyDescent="0.25">
      <c r="A51" s="48"/>
      <c r="B51" s="22"/>
      <c r="C51" s="23"/>
      <c r="D51" s="24"/>
      <c r="E51" s="24"/>
      <c r="F51" s="24"/>
      <c r="G51" s="24">
        <f t="shared" si="2"/>
        <v>0</v>
      </c>
    </row>
    <row r="52" spans="1:11" hidden="1" x14ac:dyDescent="0.25">
      <c r="A52" s="48"/>
      <c r="B52" s="22"/>
      <c r="C52" s="23"/>
      <c r="D52" s="24"/>
      <c r="E52" s="24"/>
      <c r="F52" s="24"/>
      <c r="G52" s="24">
        <f t="shared" si="2"/>
        <v>0</v>
      </c>
    </row>
    <row r="53" spans="1:11" x14ac:dyDescent="0.25">
      <c r="A53" s="54" t="s">
        <v>32</v>
      </c>
      <c r="B53" s="55">
        <f>SUM(B23:B52)</f>
        <v>3500</v>
      </c>
      <c r="C53" s="55">
        <f t="shared" ref="C53:G53" si="3">SUM(C23:C52)</f>
        <v>1099313.5899999999</v>
      </c>
      <c r="D53" s="55">
        <f t="shared" si="3"/>
        <v>0</v>
      </c>
      <c r="E53" s="55">
        <f t="shared" si="3"/>
        <v>0</v>
      </c>
      <c r="F53" s="55">
        <f t="shared" si="3"/>
        <v>0</v>
      </c>
      <c r="G53" s="55">
        <f t="shared" si="3"/>
        <v>1102813.5899999999</v>
      </c>
      <c r="H53" s="56"/>
    </row>
    <row r="54" spans="1:11" s="20" customFormat="1" ht="10.5" customHeight="1" x14ac:dyDescent="0.25">
      <c r="A54" s="25"/>
      <c r="B54" s="26"/>
      <c r="C54" s="27"/>
      <c r="D54" s="28"/>
      <c r="E54" s="28"/>
      <c r="F54" s="28"/>
      <c r="G54" s="28"/>
    </row>
    <row r="55" spans="1:11" ht="15.75" x14ac:dyDescent="0.25">
      <c r="A55" s="57" t="s">
        <v>33</v>
      </c>
      <c r="B55" s="58">
        <f t="shared" ref="B55:G55" si="4">B20-B53</f>
        <v>4034880.7119999998</v>
      </c>
      <c r="C55" s="58">
        <f t="shared" si="4"/>
        <v>8323574.7379999999</v>
      </c>
      <c r="D55" s="59">
        <f t="shared" si="4"/>
        <v>0</v>
      </c>
      <c r="E55" s="59">
        <f t="shared" si="4"/>
        <v>0</v>
      </c>
      <c r="F55" s="59">
        <f t="shared" si="4"/>
        <v>0</v>
      </c>
      <c r="G55" s="59">
        <f t="shared" si="4"/>
        <v>12358455.449999999</v>
      </c>
      <c r="I55" s="56"/>
    </row>
    <row r="56" spans="1:11" s="20" customFormat="1" x14ac:dyDescent="0.25">
      <c r="A56" s="60"/>
      <c r="B56" s="61"/>
      <c r="C56" s="62"/>
      <c r="D56" s="63"/>
      <c r="E56" s="63"/>
      <c r="F56" s="63"/>
      <c r="G56" s="63"/>
    </row>
    <row r="57" spans="1:11" s="20" customFormat="1" x14ac:dyDescent="0.25">
      <c r="A57" s="64" t="s">
        <v>34</v>
      </c>
      <c r="B57" s="65"/>
      <c r="C57" s="66"/>
      <c r="D57" s="64"/>
      <c r="E57" s="64"/>
      <c r="F57" s="64"/>
      <c r="G57" s="64"/>
    </row>
    <row r="58" spans="1:11" s="20" customFormat="1" x14ac:dyDescent="0.25">
      <c r="A58" s="64" t="s">
        <v>35</v>
      </c>
      <c r="B58" s="65"/>
      <c r="C58" s="66"/>
      <c r="D58" s="64"/>
      <c r="E58" s="64"/>
      <c r="F58" s="64"/>
      <c r="G58" s="64"/>
    </row>
    <row r="59" spans="1:11" s="20" customFormat="1" x14ac:dyDescent="0.25">
      <c r="A59" s="67"/>
      <c r="B59" s="68"/>
      <c r="C59" s="66"/>
      <c r="D59" s="64"/>
      <c r="E59" s="64"/>
      <c r="F59" s="64"/>
      <c r="G59" s="64"/>
    </row>
    <row r="60" spans="1:11" s="20" customFormat="1" x14ac:dyDescent="0.25">
      <c r="A60" s="69" t="s">
        <v>51</v>
      </c>
      <c r="B60" s="65"/>
      <c r="C60" s="66"/>
      <c r="D60" s="64"/>
      <c r="E60" s="64"/>
      <c r="F60" s="64"/>
      <c r="G60" s="64"/>
    </row>
    <row r="61" spans="1:11" s="20" customFormat="1" ht="12.95" customHeight="1" x14ac:dyDescent="0.25">
      <c r="A61" s="70" t="s">
        <v>36</v>
      </c>
      <c r="B61" s="65"/>
      <c r="C61" s="66"/>
      <c r="D61" s="64"/>
      <c r="F61" s="64"/>
      <c r="G61" s="64"/>
    </row>
    <row r="62" spans="1:11" s="20" customFormat="1" ht="12.95" customHeight="1" x14ac:dyDescent="0.25">
      <c r="B62" s="68"/>
      <c r="C62" s="66"/>
      <c r="D62" s="64"/>
      <c r="F62" s="68"/>
      <c r="G62" s="68"/>
      <c r="H62" s="65"/>
      <c r="I62" s="65"/>
      <c r="J62" s="65"/>
      <c r="K62" s="65"/>
    </row>
    <row r="63" spans="1:11" x14ac:dyDescent="0.25">
      <c r="C63" s="71"/>
      <c r="F63" s="1"/>
      <c r="G63" s="1"/>
      <c r="H63" s="1"/>
      <c r="I63" s="1"/>
      <c r="J63" s="72"/>
      <c r="K63" s="72"/>
    </row>
    <row r="64" spans="1:11" x14ac:dyDescent="0.25">
      <c r="F64" s="1"/>
      <c r="G64" s="1"/>
      <c r="H64" s="1"/>
      <c r="I64" s="73"/>
      <c r="J64" s="73"/>
      <c r="K64" s="73"/>
    </row>
    <row r="65" spans="1:11" x14ac:dyDescent="0.25">
      <c r="F65" s="1"/>
      <c r="G65" s="1"/>
      <c r="H65" s="1"/>
      <c r="I65" s="73"/>
      <c r="J65" s="1"/>
      <c r="K65" s="73"/>
    </row>
    <row r="74" spans="1:11" x14ac:dyDescent="0.25">
      <c r="B74" s="1" t="s">
        <v>37</v>
      </c>
      <c r="C74" s="2" t="s">
        <v>38</v>
      </c>
    </row>
    <row r="75" spans="1:11" x14ac:dyDescent="0.25">
      <c r="A75" s="74" t="s">
        <v>39</v>
      </c>
      <c r="B75" s="72">
        <f>8780.25</f>
        <v>8780.25</v>
      </c>
      <c r="C75" s="75">
        <f>41618.5</f>
        <v>41618.5</v>
      </c>
    </row>
    <row r="76" spans="1:11" x14ac:dyDescent="0.25">
      <c r="A76" s="74" t="s">
        <v>40</v>
      </c>
      <c r="B76" s="72">
        <f>31859.5</f>
        <v>31859.5</v>
      </c>
      <c r="C76" s="75">
        <v>11620</v>
      </c>
    </row>
    <row r="77" spans="1:11" x14ac:dyDescent="0.25">
      <c r="A77" s="74" t="s">
        <v>41</v>
      </c>
      <c r="B77" s="72">
        <f>626859.34</f>
        <v>626859.34</v>
      </c>
      <c r="C77" s="76">
        <f>382076</f>
        <v>382076</v>
      </c>
    </row>
    <row r="78" spans="1:11" x14ac:dyDescent="0.25">
      <c r="A78" s="74" t="s">
        <v>42</v>
      </c>
      <c r="B78" s="72"/>
      <c r="C78" s="77"/>
    </row>
    <row r="79" spans="1:11" x14ac:dyDescent="0.25">
      <c r="A79" s="74" t="s">
        <v>43</v>
      </c>
      <c r="B79" s="72"/>
      <c r="C79" s="77"/>
    </row>
    <row r="80" spans="1:11" x14ac:dyDescent="0.25">
      <c r="A80" s="74" t="s">
        <v>44</v>
      </c>
      <c r="B80" s="72"/>
      <c r="C80" s="77"/>
    </row>
    <row r="81" spans="1:3" x14ac:dyDescent="0.25">
      <c r="A81" s="74" t="s">
        <v>45</v>
      </c>
      <c r="B81" s="72"/>
      <c r="C81" s="77"/>
    </row>
    <row r="82" spans="1:3" x14ac:dyDescent="0.25">
      <c r="A82" s="74" t="s">
        <v>46</v>
      </c>
      <c r="B82" s="72"/>
      <c r="C82" s="77"/>
    </row>
    <row r="83" spans="1:3" x14ac:dyDescent="0.25">
      <c r="A83" s="74" t="s">
        <v>47</v>
      </c>
      <c r="B83" s="72"/>
      <c r="C83" s="77"/>
    </row>
    <row r="84" spans="1:3" x14ac:dyDescent="0.25">
      <c r="A84" s="74" t="s">
        <v>48</v>
      </c>
      <c r="B84" s="72"/>
      <c r="C84" s="77"/>
    </row>
    <row r="85" spans="1:3" x14ac:dyDescent="0.25">
      <c r="A85" s="74" t="s">
        <v>49</v>
      </c>
      <c r="B85" s="72"/>
      <c r="C85" s="77"/>
    </row>
    <row r="86" spans="1:3" x14ac:dyDescent="0.25">
      <c r="A86" s="74" t="s">
        <v>50</v>
      </c>
      <c r="B86" s="78"/>
      <c r="C86" s="79"/>
    </row>
    <row r="87" spans="1:3" x14ac:dyDescent="0.25">
      <c r="A87" s="74"/>
      <c r="B87" s="77">
        <f>SUM(B75:B86)</f>
        <v>667499.09</v>
      </c>
      <c r="C87" s="77">
        <f>SUM(C75:C86)</f>
        <v>435314.5</v>
      </c>
    </row>
    <row r="88" spans="1:3" x14ac:dyDescent="0.25">
      <c r="A88" s="74"/>
    </row>
    <row r="89" spans="1:3" ht="15.75" x14ac:dyDescent="0.25">
      <c r="A89" s="74"/>
      <c r="B89" s="80">
        <f>B87+C87</f>
        <v>1102813.5899999999</v>
      </c>
      <c r="C89" s="80"/>
    </row>
    <row r="90" spans="1:3" x14ac:dyDescent="0.25">
      <c r="A90" s="74"/>
    </row>
  </sheetData>
  <sheetProtection password="A51E" sheet="1" objects="1" scenarios="1" selectLockedCells="1" selectUnlockedCells="1"/>
  <mergeCells count="9">
    <mergeCell ref="B89:C89"/>
    <mergeCell ref="A4:G4"/>
    <mergeCell ref="A5:G5"/>
    <mergeCell ref="A6:G6"/>
    <mergeCell ref="B8:C8"/>
    <mergeCell ref="D8:D9"/>
    <mergeCell ref="E8:E9"/>
    <mergeCell ref="F8:F9"/>
    <mergeCell ref="G8:G9"/>
  </mergeCells>
  <printOptions horizontalCentered="1"/>
  <pageMargins left="0.6" right="0" top="0.75" bottom="0.75" header="0.3" footer="0.3"/>
  <pageSetup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LDRRMF_2019</vt:lpstr>
      <vt:lpstr>LDRRMF_2019!Print_Area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2019-05-24T07:48:14Z</cp:lastPrinted>
  <dcterms:created xsi:type="dcterms:W3CDTF">2019-05-24T07:45:31Z</dcterms:created>
  <dcterms:modified xsi:type="dcterms:W3CDTF">2019-05-24T07:49:44Z</dcterms:modified>
</cp:coreProperties>
</file>